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toomsen\Downloads\Sitecore\"/>
    </mc:Choice>
  </mc:AlternateContent>
  <bookViews>
    <workbookView xWindow="0" yWindow="0" windowWidth="28800" windowHeight="12210" tabRatio="500"/>
  </bookViews>
  <sheets>
    <sheet name="mUCB" sheetId="1" r:id="rId1"/>
  </sheets>
  <definedNames>
    <definedName name="CCI">mUCB!$A$30:$A$32</definedName>
    <definedName name="clint">mUCB!$A$36:$A$38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1" l="1"/>
  <c r="E15" i="1"/>
  <c r="F15" i="1"/>
  <c r="E18" i="1"/>
  <c r="F18" i="1"/>
  <c r="G18" i="1"/>
  <c r="H18" i="1"/>
  <c r="I18" i="1"/>
  <c r="J18" i="1"/>
  <c r="K18" i="1"/>
  <c r="L18" i="1"/>
  <c r="M18" i="1"/>
  <c r="E17" i="1"/>
  <c r="F17" i="1"/>
  <c r="G17" i="1"/>
  <c r="H17" i="1"/>
  <c r="E13" i="1"/>
  <c r="F13" i="1"/>
  <c r="E16" i="1"/>
  <c r="F16" i="1"/>
  <c r="E19" i="1"/>
  <c r="D19" i="1"/>
  <c r="F19" i="1"/>
</calcChain>
</file>

<file path=xl/sharedStrings.xml><?xml version="1.0" encoding="utf-8"?>
<sst xmlns="http://schemas.openxmlformats.org/spreadsheetml/2006/main" count="44" uniqueCount="39">
  <si>
    <t>Variable</t>
  </si>
  <si>
    <t>Value</t>
  </si>
  <si>
    <t>Predicted risk</t>
  </si>
  <si>
    <t>Charlson Comorbidity Index</t>
  </si>
  <si>
    <r>
      <t>&gt;</t>
    </r>
    <r>
      <rPr>
        <sz val="12"/>
        <color theme="0" tint="-0.14999847407452621"/>
        <rFont val="Calibri"/>
        <family val="2"/>
        <scheme val="minor"/>
      </rPr>
      <t xml:space="preserve"> 1</t>
    </r>
  </si>
  <si>
    <t>T1-T2</t>
  </si>
  <si>
    <t>Tx</t>
  </si>
  <si>
    <t>T3-T4</t>
  </si>
  <si>
    <t>Calculator of overall mortality risk at 2 years</t>
  </si>
  <si>
    <t>Sex</t>
  </si>
  <si>
    <t>Race</t>
  </si>
  <si>
    <t>&gt; 1</t>
  </si>
  <si>
    <t>Female</t>
  </si>
  <si>
    <t>Male</t>
  </si>
  <si>
    <t>White</t>
  </si>
  <si>
    <t>Black</t>
  </si>
  <si>
    <t>Other</t>
  </si>
  <si>
    <t>Clinical T stage</t>
  </si>
  <si>
    <t>Clinical N stage</t>
  </si>
  <si>
    <t>N0</t>
  </si>
  <si>
    <t>N1</t>
  </si>
  <si>
    <t>N2</t>
  </si>
  <si>
    <t>N3</t>
  </si>
  <si>
    <t>Nx</t>
  </si>
  <si>
    <t>Trigone</t>
  </si>
  <si>
    <t>Dome</t>
  </si>
  <si>
    <t>Lateral Wall</t>
  </si>
  <si>
    <t>Anterior Wall</t>
  </si>
  <si>
    <t>Posterior Wall</t>
  </si>
  <si>
    <t>Neck</t>
  </si>
  <si>
    <t>Ureteric Orifice</t>
  </si>
  <si>
    <t>Urachus</t>
  </si>
  <si>
    <t>Overlapping Lesion</t>
  </si>
  <si>
    <t>NOS</t>
  </si>
  <si>
    <t>Age (Years)</t>
  </si>
  <si>
    <t>Primary Site of Tumor</t>
  </si>
  <si>
    <t>HIGH-INTENSITY LOCAL TREATMENT IN METASTATIC CARCINOMA OF THE BLADDER: THE IMPACT OF PATIENT AND TUMOR CHARACTERISTICS.</t>
  </si>
  <si>
    <r>
      <rPr>
        <b/>
        <vertAlign val="superscript"/>
        <sz val="11"/>
        <color theme="1"/>
        <rFont val="Calibri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VUI Center for Outcomes Research, Analytics and Evaluation, Vattikuti Urology Institute, Henry Ford Hospital, Detroit, Michigan, USA
</t>
    </r>
    <r>
      <rPr>
        <b/>
        <vertAlign val="superscript"/>
        <sz val="11"/>
        <color theme="1"/>
        <rFont val="Calibri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Department of Urology, University Medical Center Hamburg-Eppendorf, Hamburg, Germany
</t>
    </r>
    <r>
      <rPr>
        <b/>
        <vertAlign val="superscript"/>
        <sz val="11"/>
        <color theme="1"/>
        <rFont val="Calibri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Department of Public Health Sciences, Henry Ford Health System, Detroit, Michigan, USA
</t>
    </r>
    <r>
      <rPr>
        <b/>
        <vertAlign val="superscript"/>
        <sz val="11"/>
        <color theme="1"/>
        <rFont val="Calibri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Department of Urology, SSB Trauma Center, Firozabad, India</t>
    </r>
  </si>
  <si>
    <r>
      <t>Malte W. Vetterlein</t>
    </r>
    <r>
      <rPr>
        <b/>
        <vertAlign val="superscript"/>
        <sz val="12"/>
        <rFont val="Calibri Light"/>
        <scheme val="major"/>
      </rPr>
      <t>1,2</t>
    </r>
    <r>
      <rPr>
        <b/>
        <sz val="12"/>
        <rFont val="Calibri Light"/>
        <family val="1"/>
        <scheme val="major"/>
      </rPr>
      <t>, Patrick Karabon</t>
    </r>
    <r>
      <rPr>
        <b/>
        <vertAlign val="superscript"/>
        <sz val="12"/>
        <rFont val="Calibri Light"/>
        <family val="2"/>
        <scheme val="major"/>
      </rPr>
      <t>1</t>
    </r>
    <r>
      <rPr>
        <b/>
        <vertAlign val="superscript"/>
        <sz val="12"/>
        <rFont val="Calibri Light"/>
        <scheme val="major"/>
      </rPr>
      <t>,3</t>
    </r>
    <r>
      <rPr>
        <b/>
        <sz val="12"/>
        <rFont val="Calibri Light"/>
        <family val="1"/>
        <scheme val="major"/>
      </rPr>
      <t>, Deepansh Dalela</t>
    </r>
    <r>
      <rPr>
        <b/>
        <vertAlign val="superscript"/>
        <sz val="12"/>
        <rFont val="Calibri Light"/>
        <scheme val="major"/>
      </rPr>
      <t>1</t>
    </r>
    <r>
      <rPr>
        <b/>
        <sz val="12"/>
        <rFont val="Calibri Light"/>
        <family val="1"/>
        <scheme val="major"/>
      </rPr>
      <t>, Tarun Jindal</t>
    </r>
    <r>
      <rPr>
        <b/>
        <vertAlign val="superscript"/>
        <sz val="12"/>
        <rFont val="Calibri Light"/>
        <scheme val="major"/>
      </rPr>
      <t>1,4</t>
    </r>
    <r>
      <rPr>
        <b/>
        <sz val="12"/>
        <rFont val="Calibri Light"/>
        <family val="1"/>
        <scheme val="major"/>
      </rPr>
      <t>, Akshay Sood</t>
    </r>
    <r>
      <rPr>
        <b/>
        <vertAlign val="superscript"/>
        <sz val="12"/>
        <rFont val="Calibri Light"/>
        <scheme val="major"/>
      </rPr>
      <t>1</t>
    </r>
    <r>
      <rPr>
        <b/>
        <sz val="12"/>
        <rFont val="Calibri Light"/>
        <family val="1"/>
        <scheme val="major"/>
      </rPr>
      <t>, Mani Menon</t>
    </r>
    <r>
      <rPr>
        <b/>
        <vertAlign val="superscript"/>
        <sz val="12"/>
        <rFont val="Calibri Light"/>
        <scheme val="major"/>
      </rPr>
      <t>1</t>
    </r>
    <r>
      <rPr>
        <b/>
        <sz val="12"/>
        <rFont val="Calibri Light"/>
        <family val="1"/>
        <scheme val="major"/>
      </rPr>
      <t>, Firas Abdollah</t>
    </r>
    <r>
      <rPr>
        <b/>
        <vertAlign val="superscript"/>
        <sz val="12"/>
        <rFont val="Calibri Light"/>
        <scheme val="maj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</si>
</sst>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2"/>
      <color theme="1"/>
      <name val="Calibri"/>
      <family val="2"/>
      <scheme val="minor"/>
    </font>
    <font>
      <b/>
      <sz val="14"/>
      <name val="Calibri Light"/>
      <family val="1"/>
      <scheme val="maj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sz val="11"/>
      <color theme="9" tint="0.39997558519241921"/>
      <name val="Calibri"/>
      <family val="2"/>
      <scheme val="minor"/>
    </font>
    <font>
      <sz val="14"/>
      <color theme="9" tint="0.39997558519241921"/>
      <name val="Calibri Light"/>
      <family val="1"/>
      <scheme val="major"/>
    </font>
    <font>
      <sz val="11"/>
      <color theme="4" tint="0.79998168889431442"/>
      <name val="Calibri"/>
      <family val="2"/>
      <scheme val="minor"/>
    </font>
    <font>
      <sz val="14"/>
      <name val="Calibri Light"/>
      <family val="1"/>
      <scheme val="major"/>
    </font>
    <font>
      <sz val="1"/>
      <color theme="9" tint="0.39997558519241921"/>
      <name val="Calibri Light"/>
      <family val="1"/>
      <scheme val="major"/>
    </font>
    <font>
      <sz val="1"/>
      <color theme="9" tint="0.39997558519241921"/>
      <name val="Calibri"/>
      <family val="2"/>
      <scheme val="minor"/>
    </font>
    <font>
      <sz val="11"/>
      <color theme="1"/>
      <name val="Calibri"/>
      <family val="2"/>
    </font>
    <font>
      <b/>
      <sz val="16"/>
      <name val="Calibri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2"/>
      <color theme="0" tint="-0.14999847407452621"/>
      <name val="Calibri"/>
      <family val="2"/>
      <scheme val="minor"/>
    </font>
    <font>
      <u/>
      <sz val="12"/>
      <color theme="0" tint="-0.14999847407452621"/>
      <name val="Calibri"/>
      <family val="2"/>
      <scheme val="minor"/>
    </font>
    <font>
      <sz val="11"/>
      <color rgb="FFD9D9D9"/>
      <name val="Calibri"/>
      <family val="2"/>
      <scheme val="minor"/>
    </font>
    <font>
      <sz val="11"/>
      <color rgb="FFD9D9D9"/>
      <name val="Calibri"/>
      <family val="2"/>
    </font>
    <font>
      <sz val="12"/>
      <color rgb="FFD9D9D9"/>
      <name val="Calibri"/>
      <family val="2"/>
      <scheme val="minor"/>
    </font>
    <font>
      <b/>
      <vertAlign val="superscript"/>
      <sz val="12"/>
      <name val="Calibri Light"/>
      <scheme val="major"/>
    </font>
    <font>
      <b/>
      <vertAlign val="superscript"/>
      <sz val="11"/>
      <color theme="1"/>
      <name val="Calibri"/>
      <scheme val="minor"/>
    </font>
    <font>
      <b/>
      <vertAlign val="superscript"/>
      <sz val="12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Border="1"/>
    <xf numFmtId="0" fontId="4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2" borderId="0" xfId="0" applyFill="1" applyBorder="1"/>
    <xf numFmtId="0" fontId="0" fillId="4" borderId="7" xfId="0" applyFill="1" applyBorder="1"/>
    <xf numFmtId="0" fontId="0" fillId="4" borderId="0" xfId="0" applyFill="1" applyBorder="1"/>
    <xf numFmtId="0" fontId="0" fillId="4" borderId="10" xfId="0" applyFill="1" applyBorder="1"/>
    <xf numFmtId="0" fontId="0" fillId="4" borderId="7" xfId="0" applyFont="1" applyFill="1" applyBorder="1"/>
    <xf numFmtId="0" fontId="0" fillId="4" borderId="0" xfId="0" applyFill="1" applyBorder="1" applyAlignment="1">
      <alignment vertical="center"/>
    </xf>
    <xf numFmtId="0" fontId="7" fillId="4" borderId="0" xfId="0" applyFont="1" applyFill="1" applyBorder="1"/>
    <xf numFmtId="0" fontId="7" fillId="4" borderId="10" xfId="0" applyFont="1" applyFill="1" applyBorder="1"/>
    <xf numFmtId="0" fontId="1" fillId="3" borderId="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8" fillId="4" borderId="0" xfId="0" applyFont="1" applyFill="1" applyBorder="1" applyProtection="1"/>
    <xf numFmtId="0" fontId="7" fillId="4" borderId="10" xfId="0" applyFont="1" applyFill="1" applyBorder="1" applyProtection="1"/>
    <xf numFmtId="0" fontId="9" fillId="2" borderId="0" xfId="0" applyFont="1" applyFill="1" applyBorder="1"/>
    <xf numFmtId="0" fontId="1" fillId="3" borderId="12" xfId="0" applyFont="1" applyFill="1" applyBorder="1" applyAlignment="1">
      <alignment horizontal="left" vertical="center" indent="1"/>
    </xf>
    <xf numFmtId="0" fontId="10" fillId="3" borderId="13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/>
    </xf>
    <xf numFmtId="0" fontId="12" fillId="4" borderId="10" xfId="0" applyFont="1" applyFill="1" applyBorder="1" applyAlignment="1" applyProtection="1">
      <alignment horizontal="center"/>
    </xf>
    <xf numFmtId="0" fontId="1" fillId="3" borderId="14" xfId="0" applyFont="1" applyFill="1" applyBorder="1" applyAlignment="1">
      <alignment horizontal="left" vertical="center" indent="1"/>
    </xf>
    <xf numFmtId="2" fontId="10" fillId="3" borderId="15" xfId="0" applyNumberFormat="1" applyFont="1" applyFill="1" applyBorder="1" applyAlignment="1" applyProtection="1">
      <alignment horizontal="center" vertical="center"/>
      <protection locked="0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/>
    <xf numFmtId="0" fontId="1" fillId="3" borderId="16" xfId="0" applyFont="1" applyFill="1" applyBorder="1" applyAlignment="1">
      <alignment horizontal="left" vertical="center" indent="1"/>
    </xf>
    <xf numFmtId="0" fontId="1" fillId="3" borderId="8" xfId="0" applyFont="1" applyFill="1" applyBorder="1" applyAlignment="1">
      <alignment horizontal="left" vertical="center" indent="1"/>
    </xf>
    <xf numFmtId="9" fontId="1" fillId="3" borderId="11" xfId="0" applyNumberFormat="1" applyFont="1" applyFill="1" applyBorder="1" applyAlignment="1">
      <alignment horizontal="center" vertical="center"/>
    </xf>
    <xf numFmtId="0" fontId="0" fillId="4" borderId="4" xfId="0" applyFont="1" applyFill="1" applyBorder="1"/>
    <xf numFmtId="0" fontId="0" fillId="4" borderId="5" xfId="0" applyFill="1" applyBorder="1"/>
    <xf numFmtId="0" fontId="7" fillId="4" borderId="5" xfId="0" applyFont="1" applyFill="1" applyBorder="1"/>
    <xf numFmtId="0" fontId="7" fillId="4" borderId="6" xfId="0" applyFont="1" applyFill="1" applyBorder="1"/>
    <xf numFmtId="0" fontId="0" fillId="2" borderId="0" xfId="0" applyFont="1" applyFill="1" applyBorder="1"/>
    <xf numFmtId="0" fontId="7" fillId="2" borderId="0" xfId="0" applyFont="1" applyFill="1" applyBorder="1"/>
    <xf numFmtId="0" fontId="14" fillId="2" borderId="0" xfId="0" applyFont="1" applyFill="1" applyBorder="1" applyAlignment="1">
      <alignment horizontal="center" vertical="center"/>
    </xf>
    <xf numFmtId="9" fontId="16" fillId="2" borderId="0" xfId="0" applyNumberFormat="1" applyFont="1" applyFill="1" applyAlignment="1">
      <alignment horizontal="center" vertical="center"/>
    </xf>
    <xf numFmtId="0" fontId="17" fillId="2" borderId="0" xfId="0" applyFont="1" applyFill="1"/>
    <xf numFmtId="0" fontId="18" fillId="2" borderId="0" xfId="0" applyFont="1" applyFill="1"/>
    <xf numFmtId="0" fontId="10" fillId="3" borderId="15" xfId="0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/>
    <xf numFmtId="0" fontId="20" fillId="2" borderId="0" xfId="0" applyFont="1" applyFill="1"/>
    <xf numFmtId="0" fontId="21" fillId="2" borderId="0" xfId="0" applyFont="1" applyFill="1"/>
    <xf numFmtId="0" fontId="21" fillId="5" borderId="0" xfId="0" applyFont="1" applyFill="1" applyAlignment="1">
      <alignment horizontal="left"/>
    </xf>
    <xf numFmtId="0" fontId="21" fillId="5" borderId="0" xfId="0" applyFont="1" applyFill="1"/>
    <xf numFmtId="0" fontId="6" fillId="3" borderId="8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/>
        <i val="0"/>
        <strike val="0"/>
        <color rgb="FF008000"/>
      </font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008000"/>
      </font>
    </dxf>
    <dxf>
      <font>
        <b/>
        <i val="0"/>
        <strike val="0"/>
        <color rgb="FFFF0000"/>
      </font>
    </dxf>
  </dxfs>
  <tableStyles count="0" defaultTableStyle="TableStyleMedium9" defaultPivotStyle="PivotStyleMedium7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63"/>
  <sheetViews>
    <sheetView tabSelected="1" workbookViewId="0">
      <selection activeCell="H15" sqref="H15"/>
    </sheetView>
  </sheetViews>
  <sheetFormatPr defaultColWidth="8.875" defaultRowHeight="15.75" x14ac:dyDescent="0.25"/>
  <cols>
    <col min="1" max="1" width="7.625" style="1" customWidth="1"/>
    <col min="2" max="2" width="12.5" style="1" customWidth="1"/>
    <col min="3" max="3" width="42.5" style="1" customWidth="1"/>
    <col min="4" max="4" width="22.875" style="1" customWidth="1"/>
    <col min="5" max="5" width="13" style="1" customWidth="1"/>
    <col min="6" max="6" width="32" style="1" customWidth="1"/>
    <col min="7" max="7" width="7.625" style="1" customWidth="1"/>
    <col min="8" max="8" width="8.875" style="1" customWidth="1"/>
    <col min="9" max="16384" width="8.875" style="1"/>
  </cols>
  <sheetData>
    <row r="1" spans="2:10" ht="16.5" thickBot="1" x14ac:dyDescent="0.3"/>
    <row r="2" spans="2:10" s="2" customFormat="1" ht="17.100000000000001" customHeight="1" x14ac:dyDescent="0.25">
      <c r="B2" s="53" t="s">
        <v>36</v>
      </c>
      <c r="C2" s="54"/>
      <c r="D2" s="54"/>
      <c r="E2" s="54"/>
      <c r="F2" s="55"/>
    </row>
    <row r="3" spans="2:10" s="2" customFormat="1" ht="15" customHeight="1" thickBot="1" x14ac:dyDescent="0.3">
      <c r="B3" s="56"/>
      <c r="C3" s="57"/>
      <c r="D3" s="57"/>
      <c r="E3" s="57"/>
      <c r="F3" s="58"/>
    </row>
    <row r="4" spans="2:10" s="2" customFormat="1" ht="19.5" thickBot="1" x14ac:dyDescent="0.3">
      <c r="B4" s="3"/>
      <c r="C4" s="4"/>
      <c r="D4" s="4"/>
      <c r="E4" s="4"/>
      <c r="F4" s="4"/>
    </row>
    <row r="5" spans="2:10" s="2" customFormat="1" ht="14.1" customHeight="1" x14ac:dyDescent="0.25">
      <c r="B5" s="59" t="s">
        <v>38</v>
      </c>
      <c r="C5" s="60"/>
      <c r="D5" s="60"/>
      <c r="E5" s="60"/>
      <c r="F5" s="61"/>
    </row>
    <row r="6" spans="2:10" s="2" customFormat="1" ht="15" customHeight="1" thickBot="1" x14ac:dyDescent="0.3">
      <c r="B6" s="62"/>
      <c r="C6" s="63"/>
      <c r="D6" s="63"/>
      <c r="E6" s="63"/>
      <c r="F6" s="64"/>
      <c r="G6" s="5"/>
    </row>
    <row r="7" spans="2:10" s="2" customFormat="1" ht="16.5" thickBot="1" x14ac:dyDescent="0.3">
      <c r="B7" s="6"/>
      <c r="C7" s="7"/>
      <c r="D7" s="7"/>
      <c r="E7" s="7"/>
      <c r="F7" s="7"/>
      <c r="G7" s="5"/>
    </row>
    <row r="8" spans="2:10" ht="16.5" thickBot="1" x14ac:dyDescent="0.3">
      <c r="B8" s="8"/>
      <c r="C8" s="9"/>
      <c r="D8" s="9"/>
      <c r="E8" s="9"/>
      <c r="F8" s="10"/>
      <c r="G8" s="11"/>
    </row>
    <row r="9" spans="2:10" ht="19.5" thickBot="1" x14ac:dyDescent="0.3">
      <c r="B9" s="12"/>
      <c r="C9" s="51" t="s">
        <v>8</v>
      </c>
      <c r="D9" s="52"/>
      <c r="E9" s="13"/>
      <c r="F9" s="14"/>
      <c r="G9" s="11"/>
    </row>
    <row r="10" spans="2:10" ht="16.5" thickBot="1" x14ac:dyDescent="0.3">
      <c r="B10" s="15"/>
      <c r="C10" s="16"/>
      <c r="D10" s="16"/>
      <c r="E10" s="17"/>
      <c r="F10" s="18"/>
      <c r="G10" s="11"/>
    </row>
    <row r="11" spans="2:10" ht="19.5" thickBot="1" x14ac:dyDescent="0.35">
      <c r="B11" s="15"/>
      <c r="C11" s="19" t="s">
        <v>0</v>
      </c>
      <c r="D11" s="20" t="s">
        <v>1</v>
      </c>
      <c r="E11" s="21"/>
      <c r="F11" s="22"/>
      <c r="G11" s="23"/>
    </row>
    <row r="12" spans="2:10" ht="18.75" x14ac:dyDescent="0.25">
      <c r="B12" s="15"/>
      <c r="C12" s="24" t="s">
        <v>34</v>
      </c>
      <c r="D12" s="25">
        <v>18</v>
      </c>
      <c r="E12" s="26"/>
      <c r="F12" s="27"/>
      <c r="G12" s="23"/>
    </row>
    <row r="13" spans="2:10" ht="18.75" x14ac:dyDescent="0.25">
      <c r="B13" s="15"/>
      <c r="C13" s="28" t="s">
        <v>3</v>
      </c>
      <c r="D13" s="45">
        <v>0</v>
      </c>
      <c r="E13" s="26">
        <f>IF(D13 = 1, 1, 0)</f>
        <v>0</v>
      </c>
      <c r="F13" s="27">
        <f>IF(D13 = "&gt; 1", 1, 0)</f>
        <v>0</v>
      </c>
      <c r="G13" s="23"/>
    </row>
    <row r="14" spans="2:10" ht="18.75" x14ac:dyDescent="0.25">
      <c r="B14" s="15"/>
      <c r="C14" s="28" t="s">
        <v>9</v>
      </c>
      <c r="D14" s="29" t="s">
        <v>13</v>
      </c>
      <c r="E14" s="26">
        <f>IF(D14 = "Male", 1, 0)</f>
        <v>1</v>
      </c>
      <c r="F14" s="27"/>
      <c r="G14" s="23"/>
    </row>
    <row r="15" spans="2:10" ht="18.75" x14ac:dyDescent="0.25">
      <c r="B15" s="15"/>
      <c r="C15" s="28" t="s">
        <v>10</v>
      </c>
      <c r="D15" s="29" t="s">
        <v>14</v>
      </c>
      <c r="E15" s="26">
        <f>IF(D15="Black",1,0)</f>
        <v>0</v>
      </c>
      <c r="F15" s="27">
        <f>IF(D15="Other",1,0)</f>
        <v>0</v>
      </c>
      <c r="G15" s="23"/>
      <c r="J15" s="31"/>
    </row>
    <row r="16" spans="2:10" ht="18.75" x14ac:dyDescent="0.25">
      <c r="B16" s="15"/>
      <c r="C16" s="28" t="s">
        <v>17</v>
      </c>
      <c r="D16" s="30" t="s">
        <v>5</v>
      </c>
      <c r="E16" s="26">
        <f>IF(D16="Tx",1,0)</f>
        <v>0</v>
      </c>
      <c r="F16" s="27">
        <f>IF(D16="T3-T4",1,0)</f>
        <v>0</v>
      </c>
      <c r="G16" s="23"/>
      <c r="H16" s="31"/>
    </row>
    <row r="17" spans="1:13" ht="18.75" x14ac:dyDescent="0.25">
      <c r="B17" s="15"/>
      <c r="C17" s="28" t="s">
        <v>18</v>
      </c>
      <c r="D17" s="29" t="s">
        <v>19</v>
      </c>
      <c r="E17" s="26">
        <f>IF(D17="N1",1,0)</f>
        <v>0</v>
      </c>
      <c r="F17" s="27">
        <f>IF(D17="N2",1,0)</f>
        <v>0</v>
      </c>
      <c r="G17" s="46">
        <f>IF(D17="N3",1,0)</f>
        <v>0</v>
      </c>
      <c r="H17" s="47">
        <f>IF(D17="Nx",1,0)</f>
        <v>0</v>
      </c>
      <c r="I17" s="48"/>
      <c r="J17" s="48"/>
      <c r="K17" s="48"/>
      <c r="L17" s="48"/>
      <c r="M17" s="48"/>
    </row>
    <row r="18" spans="1:13" ht="19.5" thickBot="1" x14ac:dyDescent="0.3">
      <c r="B18" s="15"/>
      <c r="C18" s="32" t="s">
        <v>35</v>
      </c>
      <c r="D18" s="29" t="s">
        <v>25</v>
      </c>
      <c r="E18" s="26">
        <f>IF(D18="Trigone",1,0)</f>
        <v>0</v>
      </c>
      <c r="F18" s="27">
        <f>IF(D18="Dome",1,0)</f>
        <v>1</v>
      </c>
      <c r="G18" s="46">
        <f>IF(D18="Lateral Wall",1,0)</f>
        <v>0</v>
      </c>
      <c r="H18" s="48">
        <f>IF(D18="Anterior Wall",1,0)</f>
        <v>0</v>
      </c>
      <c r="I18" s="48">
        <f>IF(D18="Posterior Wall",1,0)</f>
        <v>0</v>
      </c>
      <c r="J18" s="48">
        <f>IF(D18="Neck",1,0)</f>
        <v>0</v>
      </c>
      <c r="K18" s="48">
        <f>IF(D18="Ureteric Orifice",1,0)</f>
        <v>0</v>
      </c>
      <c r="L18" s="48">
        <f>IF(D18="Urachus",1,0)</f>
        <v>0</v>
      </c>
      <c r="M18" s="48">
        <f>IF(D18="Overlapping Lesion",1,0)</f>
        <v>0</v>
      </c>
    </row>
    <row r="19" spans="1:13" ht="19.5" thickBot="1" x14ac:dyDescent="0.3">
      <c r="B19" s="15"/>
      <c r="C19" s="33" t="s">
        <v>2</v>
      </c>
      <c r="D19" s="34">
        <f>1-E19</f>
        <v>0.85792949092499837</v>
      </c>
      <c r="E19" s="26">
        <f xml:space="preserve"> (0.1234546*EXP(-((0.00583*D12)+(0.02112*E13)+(0.37849*F13)+(-0.02314*E14)+(0.07927*E15)+(0.22023*F15)+(0.07603*E16)+(0.27771*F16)+(0.01219*E17)+(0.22212*F17)+(-0.02644*G17)+(0.14349*H17)+(-0.057*E18)+(-0.22225*F18)+(0.07631*G18)+(-0.17478*H18)+(-0.06492*I18)+(-0.14302*J18)+(0.40023*K18)+(-0.85647*L18)+(0.06234*M18))))</f>
        <v>0.14207050907500163</v>
      </c>
      <c r="F19" s="27">
        <f>IF(E19&gt;1,1,E19)</f>
        <v>0.14207050907500163</v>
      </c>
      <c r="G19" s="23"/>
    </row>
    <row r="20" spans="1:13" ht="16.5" thickBot="1" x14ac:dyDescent="0.3">
      <c r="B20" s="35"/>
      <c r="C20" s="36"/>
      <c r="D20" s="36"/>
      <c r="E20" s="37"/>
      <c r="F20" s="38"/>
      <c r="G20" s="11"/>
    </row>
    <row r="21" spans="1:13" ht="21.75" thickBot="1" x14ac:dyDescent="0.3">
      <c r="B21" s="39"/>
      <c r="C21" s="11"/>
      <c r="D21" s="11"/>
      <c r="E21" s="40"/>
      <c r="F21" s="41"/>
      <c r="G21" s="11"/>
    </row>
    <row r="22" spans="1:13" ht="15.75" customHeight="1" x14ac:dyDescent="0.25">
      <c r="B22" s="65" t="s">
        <v>37</v>
      </c>
      <c r="C22" s="66"/>
      <c r="D22" s="66"/>
      <c r="E22" s="66"/>
      <c r="F22" s="67"/>
      <c r="G22" s="11"/>
    </row>
    <row r="23" spans="1:13" x14ac:dyDescent="0.25">
      <c r="B23" s="68"/>
      <c r="C23" s="69"/>
      <c r="D23" s="69"/>
      <c r="E23" s="69"/>
      <c r="F23" s="70"/>
      <c r="G23" s="11"/>
    </row>
    <row r="24" spans="1:13" x14ac:dyDescent="0.25">
      <c r="B24" s="68"/>
      <c r="C24" s="69"/>
      <c r="D24" s="69"/>
      <c r="E24" s="69"/>
      <c r="F24" s="70"/>
      <c r="G24" s="11"/>
    </row>
    <row r="25" spans="1:13" x14ac:dyDescent="0.25">
      <c r="B25" s="68"/>
      <c r="C25" s="69"/>
      <c r="D25" s="69"/>
      <c r="E25" s="69"/>
      <c r="F25" s="70"/>
    </row>
    <row r="26" spans="1:13" ht="16.5" thickBot="1" x14ac:dyDescent="0.3">
      <c r="B26" s="71"/>
      <c r="C26" s="72"/>
      <c r="D26" s="72"/>
      <c r="E26" s="72"/>
      <c r="F26" s="73"/>
    </row>
    <row r="30" spans="1:13" x14ac:dyDescent="0.25">
      <c r="A30" s="43">
        <v>0</v>
      </c>
    </row>
    <row r="31" spans="1:13" ht="18.75" x14ac:dyDescent="0.25">
      <c r="A31" s="43">
        <v>1</v>
      </c>
      <c r="C31" s="42"/>
    </row>
    <row r="32" spans="1:13" x14ac:dyDescent="0.25">
      <c r="A32" s="44" t="s">
        <v>4</v>
      </c>
    </row>
    <row r="36" spans="1:1" x14ac:dyDescent="0.25">
      <c r="A36" s="43" t="s">
        <v>5</v>
      </c>
    </row>
    <row r="37" spans="1:1" x14ac:dyDescent="0.25">
      <c r="A37" s="43" t="s">
        <v>6</v>
      </c>
    </row>
    <row r="38" spans="1:1" x14ac:dyDescent="0.25">
      <c r="A38" s="43" t="s">
        <v>7</v>
      </c>
    </row>
    <row r="54" spans="1:5" x14ac:dyDescent="0.25">
      <c r="A54" s="49" t="s">
        <v>19</v>
      </c>
      <c r="B54" s="50" t="s">
        <v>24</v>
      </c>
      <c r="C54" s="50">
        <v>0</v>
      </c>
      <c r="D54" s="50" t="s">
        <v>12</v>
      </c>
      <c r="E54" s="50" t="s">
        <v>14</v>
      </c>
    </row>
    <row r="55" spans="1:5" x14ac:dyDescent="0.25">
      <c r="A55" s="49" t="s">
        <v>20</v>
      </c>
      <c r="B55" s="50" t="s">
        <v>25</v>
      </c>
      <c r="C55" s="50">
        <v>1</v>
      </c>
      <c r="D55" s="50" t="s">
        <v>13</v>
      </c>
      <c r="E55" s="50" t="s">
        <v>15</v>
      </c>
    </row>
    <row r="56" spans="1:5" x14ac:dyDescent="0.25">
      <c r="A56" s="49" t="s">
        <v>21</v>
      </c>
      <c r="B56" s="50" t="s">
        <v>26</v>
      </c>
      <c r="C56" s="50" t="s">
        <v>11</v>
      </c>
      <c r="D56" s="50"/>
      <c r="E56" s="50" t="s">
        <v>16</v>
      </c>
    </row>
    <row r="57" spans="1:5" x14ac:dyDescent="0.25">
      <c r="A57" s="50" t="s">
        <v>22</v>
      </c>
      <c r="B57" s="50" t="s">
        <v>27</v>
      </c>
      <c r="C57" s="50"/>
      <c r="D57" s="50"/>
      <c r="E57" s="50"/>
    </row>
    <row r="58" spans="1:5" x14ac:dyDescent="0.25">
      <c r="A58" s="50" t="s">
        <v>23</v>
      </c>
      <c r="B58" s="50" t="s">
        <v>28</v>
      </c>
      <c r="C58" s="50"/>
      <c r="D58" s="50"/>
      <c r="E58" s="50"/>
    </row>
    <row r="59" spans="1:5" x14ac:dyDescent="0.25">
      <c r="A59" s="50"/>
      <c r="B59" s="50" t="s">
        <v>29</v>
      </c>
      <c r="C59" s="50"/>
      <c r="D59" s="50"/>
      <c r="E59" s="50"/>
    </row>
    <row r="60" spans="1:5" x14ac:dyDescent="0.25">
      <c r="A60" s="50"/>
      <c r="B60" s="50" t="s">
        <v>30</v>
      </c>
      <c r="C60" s="50"/>
      <c r="D60" s="50"/>
      <c r="E60" s="50"/>
    </row>
    <row r="61" spans="1:5" x14ac:dyDescent="0.25">
      <c r="A61" s="50"/>
      <c r="B61" s="50" t="s">
        <v>31</v>
      </c>
      <c r="C61" s="50"/>
      <c r="D61" s="50"/>
      <c r="E61" s="50"/>
    </row>
    <row r="62" spans="1:5" x14ac:dyDescent="0.25">
      <c r="A62" s="50"/>
      <c r="B62" s="50" t="s">
        <v>32</v>
      </c>
      <c r="C62" s="50"/>
      <c r="D62" s="50"/>
      <c r="E62" s="50"/>
    </row>
    <row r="63" spans="1:5" x14ac:dyDescent="0.25">
      <c r="A63" s="50"/>
      <c r="B63" s="50" t="s">
        <v>33</v>
      </c>
      <c r="C63" s="50"/>
      <c r="D63" s="50"/>
      <c r="E63" s="50"/>
    </row>
  </sheetData>
  <mergeCells count="4">
    <mergeCell ref="C9:D9"/>
    <mergeCell ref="B2:F3"/>
    <mergeCell ref="B5:F6"/>
    <mergeCell ref="B22:F26"/>
  </mergeCells>
  <conditionalFormatting sqref="D19">
    <cfRule type="containsText" dxfId="3" priority="1" stopIfTrue="1" operator="containsText" text="100%">
      <formula>NOT(ISERROR(SEARCH("100%",D19)))</formula>
    </cfRule>
    <cfRule type="containsText" dxfId="2" priority="2" stopIfTrue="1" operator="containsText" text="&lt;1%">
      <formula>NOT(ISERROR(SEARCH("&lt;1%",D19)))</formula>
    </cfRule>
    <cfRule type="cellIs" dxfId="1" priority="3" stopIfTrue="1" operator="greaterThan">
      <formula>0.45</formula>
    </cfRule>
    <cfRule type="cellIs" dxfId="0" priority="4" stopIfTrue="1" operator="between">
      <formula>0</formula>
      <formula>0.45</formula>
    </cfRule>
  </conditionalFormatting>
  <dataValidations xWindow="619" yWindow="604" count="7">
    <dataValidation type="list" allowBlank="1" showInputMessage="1" showErrorMessage="1" promptTitle="T stage" prompt="T1_x000a_T2_x000a_T3-T4" sqref="D16">
      <formula1>clint</formula1>
    </dataValidation>
    <dataValidation type="list" allowBlank="1" showInputMessage="1" showErrorMessage="1" errorTitle="PSA" error="Please, insert a value between 0 and 99." sqref="D18">
      <formula1>$B$54:$B$63</formula1>
    </dataValidation>
    <dataValidation type="whole" allowBlank="1" showInputMessage="1" showErrorMessage="1" errorTitle="Age" error="Please, insert a value between 35 and 90." sqref="D12">
      <formula1>18</formula1>
      <formula2>90</formula2>
    </dataValidation>
    <dataValidation type="list" allowBlank="1" showInputMessage="1" showErrorMessage="1" errorTitle="PSA" error="Please, insert a value between 0 and 99." sqref="D15">
      <formula1>$E$54:$E$56</formula1>
    </dataValidation>
    <dataValidation type="list" allowBlank="1" showInputMessage="1" showErrorMessage="1" errorTitle="PSA" error="Please, insert a value between 0 and 99." sqref="D14">
      <formula1>$D$54:$D$55</formula1>
    </dataValidation>
    <dataValidation type="list" allowBlank="1" showInputMessage="1" showErrorMessage="1" errorTitle="PSA" error="Please, insert a value between 0 and 99." sqref="D17">
      <formula1>$A$54:$A$58</formula1>
    </dataValidation>
    <dataValidation type="list" allowBlank="1" showInputMessage="1" showErrorMessage="1" errorTitle="PSA" error="Please, insert a value between 0 and 99." sqref="D13">
      <formula1>$C$54:$C$56</formula1>
    </dataValidation>
  </dataValidation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mUCB</vt:lpstr>
      <vt:lpstr>CCI</vt:lpstr>
      <vt:lpstr>clint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Julie Toomsen</cp:lastModifiedBy>
  <dcterms:created xsi:type="dcterms:W3CDTF">2015-11-18T14:52:54Z</dcterms:created>
  <dcterms:modified xsi:type="dcterms:W3CDTF">2016-10-13T17:34:53Z</dcterms:modified>
</cp:coreProperties>
</file>